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<sst xmlns="http://schemas.openxmlformats.org/spreadsheetml/2006/main" count="100" uniqueCount="62">
  <si>
    <t>位置</t>
  </si>
  <si>
    <t>规格（mm）</t>
  </si>
  <si>
    <t>5#炉后</t>
  </si>
  <si>
    <t>3550*1720</t>
  </si>
  <si>
    <t>玻璃窗框一体更换</t>
  </si>
  <si>
    <t>3#炉后</t>
  </si>
  <si>
    <t>6000*1720</t>
  </si>
  <si>
    <t>5#除氧器后</t>
  </si>
  <si>
    <t>1200*1400*1</t>
  </si>
  <si>
    <t>更换玻璃1块</t>
  </si>
  <si>
    <t>1200*1400*2</t>
  </si>
  <si>
    <t>更换玻璃2块</t>
  </si>
  <si>
    <t>二期上煤楼道</t>
  </si>
  <si>
    <t>1200*1400*2    1200*540*1</t>
  </si>
  <si>
    <t>更换玻璃3块</t>
  </si>
  <si>
    <t>1#炉后</t>
  </si>
  <si>
    <t>1400*600</t>
  </si>
  <si>
    <t>2#炉后</t>
  </si>
  <si>
    <t>需加固</t>
  </si>
  <si>
    <t>二期左山墙</t>
  </si>
  <si>
    <t>4600*1750</t>
  </si>
  <si>
    <t>二期右山墙</t>
  </si>
  <si>
    <t>1200*1100</t>
  </si>
  <si>
    <t>上煤楼一层</t>
  </si>
  <si>
    <t>2040*2350*1</t>
  </si>
  <si>
    <t>上煤楼二层</t>
  </si>
  <si>
    <t>1450*2350*1</t>
  </si>
  <si>
    <t>上煤楼三层</t>
  </si>
  <si>
    <t>1450*2400*1</t>
  </si>
  <si>
    <t>上煤楼四层</t>
  </si>
  <si>
    <t>2350*2060*1</t>
  </si>
  <si>
    <t>5950*2380*9</t>
  </si>
  <si>
    <t xml:space="preserve">窗框变形加固
</t>
  </si>
  <si>
    <t>新厂汽机零米3块</t>
  </si>
  <si>
    <t>1150*1350*3</t>
  </si>
  <si>
    <t>玻璃破碎</t>
  </si>
  <si>
    <t>絮凝沉淀池 一楼 西侧5扇
二楼 西侧 1扇</t>
  </si>
  <si>
    <t>3580*2050*6</t>
  </si>
  <si>
    <t>窗框变形加固</t>
  </si>
  <si>
    <t>序号</t>
  </si>
  <si>
    <t>电站</t>
  </si>
  <si>
    <t>窗户维修统计表</t>
  </si>
  <si>
    <t>备注</t>
  </si>
  <si>
    <t>淀粉</t>
  </si>
  <si>
    <t>数量</t>
  </si>
  <si>
    <t>品控</t>
  </si>
  <si>
    <t>高度（米）</t>
  </si>
  <si>
    <t>维修修复</t>
  </si>
  <si>
    <t>新厂汽机一层4扇
二层2扇、三层3扇</t>
  </si>
  <si>
    <t>浸泡19米</t>
  </si>
  <si>
    <t>5.95*2.05</t>
  </si>
  <si>
    <t>5.95*1.75</t>
  </si>
  <si>
    <t>19扇窗户维修</t>
  </si>
  <si>
    <r>
      <t>m</t>
    </r>
    <r>
      <rPr>
        <b/>
        <vertAlign val="superscript"/>
        <sz val="12"/>
        <rFont val="宋体"/>
        <family val="0"/>
      </rPr>
      <t>2</t>
    </r>
  </si>
  <si>
    <r>
      <t>更换玻璃（m</t>
    </r>
    <r>
      <rPr>
        <b/>
        <vertAlign val="superscript"/>
        <sz val="12"/>
        <rFont val="宋体"/>
        <family val="0"/>
      </rPr>
      <t>2</t>
    </r>
    <r>
      <rPr>
        <b/>
        <sz val="12"/>
        <rFont val="宋体"/>
        <family val="0"/>
      </rPr>
      <t>)</t>
    </r>
  </si>
  <si>
    <t>所属车间</t>
  </si>
  <si>
    <r>
      <t>面积（m</t>
    </r>
    <r>
      <rPr>
        <b/>
        <vertAlign val="superscript"/>
        <sz val="12"/>
        <rFont val="宋体"/>
        <family val="0"/>
      </rPr>
      <t>2</t>
    </r>
    <r>
      <rPr>
        <b/>
        <sz val="12"/>
        <rFont val="宋体"/>
        <family val="0"/>
      </rPr>
      <t>)</t>
    </r>
  </si>
  <si>
    <t>糖车间</t>
  </si>
  <si>
    <t>蒸发处高空</t>
  </si>
  <si>
    <t>窗户两个小活扇</t>
  </si>
  <si>
    <t>整体更换</t>
  </si>
  <si>
    <t>加固的窗户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</si>
</sst>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vertAlign val="superscript"/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4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18" fillId="13" borderId="5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3" fillId="9" borderId="0" applyNumberFormat="0" applyBorder="0" applyAlignment="0" applyProtection="0"/>
    <xf numFmtId="0" fontId="17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wrapText="1"/>
    </xf>
    <xf numFmtId="0" fontId="23" fillId="0" borderId="9" xfId="0" applyFont="1" applyFill="1" applyBorder="1" applyAlignment="1">
      <alignment horizontal="center" wrapText="1"/>
    </xf>
    <xf numFmtId="0" fontId="23" fillId="0" borderId="9" xfId="0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3" fillId="19" borderId="9" xfId="0" applyFont="1" applyFill="1" applyBorder="1" applyAlignment="1">
      <alignment horizontal="center" vertical="center" wrapText="1"/>
    </xf>
    <xf numFmtId="0" fontId="23" fillId="12" borderId="9" xfId="0" applyFont="1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 wrapText="1"/>
    </xf>
    <xf numFmtId="0" fontId="23" fillId="19" borderId="9" xfId="0" applyFont="1" applyFill="1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D21" sqref="D21"/>
    </sheetView>
  </sheetViews>
  <sheetFormatPr defaultColWidth="9.00390625" defaultRowHeight="21" customHeight="1"/>
  <cols>
    <col min="1" max="1" width="6.875" style="1" customWidth="1"/>
    <col min="2" max="2" width="5.25390625" style="1" customWidth="1"/>
    <col min="3" max="3" width="22.50390625" style="1" customWidth="1"/>
    <col min="4" max="4" width="7.375" style="5" customWidth="1"/>
    <col min="5" max="5" width="12.25390625" style="5" customWidth="1"/>
    <col min="6" max="6" width="4.625" style="5" customWidth="1"/>
    <col min="7" max="7" width="12.50390625" style="5" customWidth="1"/>
    <col min="8" max="8" width="19.375" style="1" customWidth="1"/>
    <col min="9" max="16384" width="23.75390625" style="1" customWidth="1"/>
  </cols>
  <sheetData>
    <row r="1" spans="1:8" ht="31.5" customHeight="1">
      <c r="A1" s="14" t="s">
        <v>41</v>
      </c>
      <c r="B1" s="14"/>
      <c r="C1" s="14"/>
      <c r="D1" s="14"/>
      <c r="E1" s="14"/>
      <c r="F1" s="14"/>
      <c r="G1" s="14"/>
      <c r="H1" s="14"/>
    </row>
    <row r="2" spans="1:8" s="4" customFormat="1" ht="36" customHeight="1">
      <c r="A2" s="2" t="s">
        <v>55</v>
      </c>
      <c r="B2" s="2" t="s">
        <v>39</v>
      </c>
      <c r="C2" s="2" t="s">
        <v>0</v>
      </c>
      <c r="D2" s="3" t="s">
        <v>46</v>
      </c>
      <c r="E2" s="3" t="s">
        <v>1</v>
      </c>
      <c r="F2" s="3" t="s">
        <v>44</v>
      </c>
      <c r="G2" s="3" t="s">
        <v>56</v>
      </c>
      <c r="H2" s="2" t="s">
        <v>42</v>
      </c>
    </row>
    <row r="3" spans="1:8" s="9" customFormat="1" ht="21" customHeight="1">
      <c r="A3" s="6" t="s">
        <v>40</v>
      </c>
      <c r="B3" s="6">
        <v>1</v>
      </c>
      <c r="C3" s="6" t="s">
        <v>2</v>
      </c>
      <c r="D3" s="7">
        <v>40</v>
      </c>
      <c r="E3" s="8" t="s">
        <v>3</v>
      </c>
      <c r="F3" s="8">
        <v>1</v>
      </c>
      <c r="G3" s="16">
        <f>3.55*1.72</f>
        <v>6.106</v>
      </c>
      <c r="H3" s="6" t="s">
        <v>4</v>
      </c>
    </row>
    <row r="4" spans="1:8" s="9" customFormat="1" ht="21" customHeight="1">
      <c r="A4" s="6" t="s">
        <v>40</v>
      </c>
      <c r="B4" s="6">
        <v>2</v>
      </c>
      <c r="C4" s="6" t="s">
        <v>5</v>
      </c>
      <c r="D4" s="7">
        <v>40</v>
      </c>
      <c r="E4" s="8" t="s">
        <v>6</v>
      </c>
      <c r="F4" s="8">
        <v>1</v>
      </c>
      <c r="G4" s="16">
        <f>6*1.72</f>
        <v>10.32</v>
      </c>
      <c r="H4" s="6" t="s">
        <v>4</v>
      </c>
    </row>
    <row r="5" spans="1:8" s="9" customFormat="1" ht="21" customHeight="1">
      <c r="A5" s="6" t="s">
        <v>40</v>
      </c>
      <c r="B5" s="6">
        <v>3</v>
      </c>
      <c r="C5" s="6" t="s">
        <v>7</v>
      </c>
      <c r="D5" s="7">
        <v>5</v>
      </c>
      <c r="E5" s="7" t="s">
        <v>8</v>
      </c>
      <c r="F5" s="7">
        <v>1</v>
      </c>
      <c r="G5" s="17">
        <f>1.2*1.4</f>
        <v>1.68</v>
      </c>
      <c r="H5" s="6" t="s">
        <v>9</v>
      </c>
    </row>
    <row r="6" spans="1:8" s="9" customFormat="1" ht="21" customHeight="1">
      <c r="A6" s="6" t="s">
        <v>40</v>
      </c>
      <c r="B6" s="6">
        <v>4</v>
      </c>
      <c r="C6" s="6" t="s">
        <v>7</v>
      </c>
      <c r="D6" s="7">
        <v>8</v>
      </c>
      <c r="E6" s="7" t="s">
        <v>10</v>
      </c>
      <c r="F6" s="7">
        <v>2</v>
      </c>
      <c r="G6" s="17">
        <f>1.2*1.4*2</f>
        <v>3.36</v>
      </c>
      <c r="H6" s="6" t="s">
        <v>11</v>
      </c>
    </row>
    <row r="7" spans="1:8" s="9" customFormat="1" ht="31.5" customHeight="1">
      <c r="A7" s="6" t="s">
        <v>40</v>
      </c>
      <c r="B7" s="6">
        <v>5</v>
      </c>
      <c r="C7" s="6" t="s">
        <v>12</v>
      </c>
      <c r="D7" s="7">
        <v>0</v>
      </c>
      <c r="E7" s="7" t="s">
        <v>13</v>
      </c>
      <c r="F7" s="7"/>
      <c r="G7" s="17">
        <f>1.2*1.4*2+1.2*0.54</f>
        <v>4.008</v>
      </c>
      <c r="H7" s="6" t="s">
        <v>14</v>
      </c>
    </row>
    <row r="8" spans="1:8" s="9" customFormat="1" ht="21" customHeight="1">
      <c r="A8" s="6" t="s">
        <v>40</v>
      </c>
      <c r="B8" s="6">
        <v>6</v>
      </c>
      <c r="C8" s="6" t="s">
        <v>15</v>
      </c>
      <c r="D8" s="7">
        <v>40</v>
      </c>
      <c r="E8" s="7" t="s">
        <v>16</v>
      </c>
      <c r="F8" s="7">
        <v>1</v>
      </c>
      <c r="G8" s="17">
        <f>1.4*0.6</f>
        <v>0.84</v>
      </c>
      <c r="H8" s="6" t="s">
        <v>9</v>
      </c>
    </row>
    <row r="9" spans="1:8" s="9" customFormat="1" ht="21" customHeight="1">
      <c r="A9" s="6" t="s">
        <v>40</v>
      </c>
      <c r="B9" s="6">
        <v>7</v>
      </c>
      <c r="C9" s="6" t="s">
        <v>17</v>
      </c>
      <c r="D9" s="7">
        <v>40</v>
      </c>
      <c r="E9" s="7" t="s">
        <v>16</v>
      </c>
      <c r="F9" s="7">
        <v>1</v>
      </c>
      <c r="G9" s="17">
        <f>1.4*0.6</f>
        <v>0.84</v>
      </c>
      <c r="H9" s="6" t="s">
        <v>9</v>
      </c>
    </row>
    <row r="10" spans="1:8" s="9" customFormat="1" ht="21" customHeight="1">
      <c r="A10" s="6" t="s">
        <v>40</v>
      </c>
      <c r="B10" s="6">
        <v>8</v>
      </c>
      <c r="C10" s="6" t="s">
        <v>17</v>
      </c>
      <c r="D10" s="7">
        <v>40</v>
      </c>
      <c r="E10" s="7" t="s">
        <v>6</v>
      </c>
      <c r="F10" s="7"/>
      <c r="G10" s="7">
        <f>6*1.72</f>
        <v>10.32</v>
      </c>
      <c r="H10" s="6" t="s">
        <v>18</v>
      </c>
    </row>
    <row r="11" spans="1:8" s="9" customFormat="1" ht="21" customHeight="1">
      <c r="A11" s="6" t="s">
        <v>40</v>
      </c>
      <c r="B11" s="6">
        <v>9</v>
      </c>
      <c r="C11" s="6" t="s">
        <v>19</v>
      </c>
      <c r="D11" s="7">
        <v>40</v>
      </c>
      <c r="E11" s="8" t="s">
        <v>20</v>
      </c>
      <c r="F11" s="8"/>
      <c r="G11" s="16">
        <f>4.6*1.75</f>
        <v>8.049999999999999</v>
      </c>
      <c r="H11" s="6" t="s">
        <v>4</v>
      </c>
    </row>
    <row r="12" spans="1:8" s="9" customFormat="1" ht="21" customHeight="1">
      <c r="A12" s="6" t="s">
        <v>40</v>
      </c>
      <c r="B12" s="6">
        <v>10</v>
      </c>
      <c r="C12" s="6" t="s">
        <v>21</v>
      </c>
      <c r="D12" s="7">
        <v>15</v>
      </c>
      <c r="E12" s="7" t="s">
        <v>22</v>
      </c>
      <c r="F12" s="7">
        <v>1</v>
      </c>
      <c r="G12" s="17">
        <f>1.2*1.1</f>
        <v>1.32</v>
      </c>
      <c r="H12" s="6" t="s">
        <v>9</v>
      </c>
    </row>
    <row r="13" spans="1:8" s="9" customFormat="1" ht="21" customHeight="1">
      <c r="A13" s="6" t="s">
        <v>40</v>
      </c>
      <c r="B13" s="6">
        <v>11</v>
      </c>
      <c r="C13" s="6" t="s">
        <v>21</v>
      </c>
      <c r="D13" s="7">
        <v>20</v>
      </c>
      <c r="E13" s="7" t="s">
        <v>22</v>
      </c>
      <c r="F13" s="7">
        <v>2</v>
      </c>
      <c r="G13" s="17">
        <f>1.2*1.1*2</f>
        <v>2.64</v>
      </c>
      <c r="H13" s="6" t="s">
        <v>11</v>
      </c>
    </row>
    <row r="14" spans="1:8" s="9" customFormat="1" ht="21" customHeight="1">
      <c r="A14" s="6" t="s">
        <v>40</v>
      </c>
      <c r="B14" s="6">
        <v>12</v>
      </c>
      <c r="C14" s="6" t="s">
        <v>23</v>
      </c>
      <c r="D14" s="7">
        <v>4</v>
      </c>
      <c r="E14" s="8" t="s">
        <v>24</v>
      </c>
      <c r="F14" s="8">
        <v>1</v>
      </c>
      <c r="G14" s="16">
        <f>2.04*2.35</f>
        <v>4.7940000000000005</v>
      </c>
      <c r="H14" s="6" t="s">
        <v>4</v>
      </c>
    </row>
    <row r="15" spans="1:8" s="9" customFormat="1" ht="21" customHeight="1">
      <c r="A15" s="6" t="s">
        <v>40</v>
      </c>
      <c r="B15" s="6">
        <v>13</v>
      </c>
      <c r="C15" s="6" t="s">
        <v>25</v>
      </c>
      <c r="D15" s="7">
        <v>8</v>
      </c>
      <c r="E15" s="8" t="s">
        <v>26</v>
      </c>
      <c r="F15" s="8">
        <v>1</v>
      </c>
      <c r="G15" s="16">
        <f>1.45*2.35</f>
        <v>3.4075</v>
      </c>
      <c r="H15" s="6" t="s">
        <v>4</v>
      </c>
    </row>
    <row r="16" spans="1:8" s="9" customFormat="1" ht="21" customHeight="1">
      <c r="A16" s="6" t="s">
        <v>40</v>
      </c>
      <c r="B16" s="6">
        <v>14</v>
      </c>
      <c r="C16" s="6" t="s">
        <v>27</v>
      </c>
      <c r="D16" s="7">
        <v>12</v>
      </c>
      <c r="E16" s="8" t="s">
        <v>28</v>
      </c>
      <c r="F16" s="8">
        <v>1</v>
      </c>
      <c r="G16" s="16">
        <f>1.45*2.4</f>
        <v>3.48</v>
      </c>
      <c r="H16" s="6" t="s">
        <v>4</v>
      </c>
    </row>
    <row r="17" spans="1:8" s="9" customFormat="1" ht="21" customHeight="1">
      <c r="A17" s="6" t="s">
        <v>40</v>
      </c>
      <c r="B17" s="6">
        <v>15</v>
      </c>
      <c r="C17" s="6" t="s">
        <v>29</v>
      </c>
      <c r="D17" s="7">
        <v>16</v>
      </c>
      <c r="E17" s="8" t="s">
        <v>30</v>
      </c>
      <c r="F17" s="8">
        <v>1</v>
      </c>
      <c r="G17" s="16">
        <f>2.35*2.06</f>
        <v>4.841</v>
      </c>
      <c r="H17" s="6" t="s">
        <v>4</v>
      </c>
    </row>
    <row r="18" spans="1:8" s="9" customFormat="1" ht="30.75" customHeight="1">
      <c r="A18" s="6" t="s">
        <v>40</v>
      </c>
      <c r="B18" s="6">
        <v>16</v>
      </c>
      <c r="C18" s="10" t="s">
        <v>48</v>
      </c>
      <c r="D18" s="10">
        <v>12</v>
      </c>
      <c r="E18" s="10" t="s">
        <v>31</v>
      </c>
      <c r="F18" s="10"/>
      <c r="G18" s="10">
        <f>5.95*2.38*9</f>
        <v>127.449</v>
      </c>
      <c r="H18" s="10" t="s">
        <v>38</v>
      </c>
    </row>
    <row r="19" spans="1:8" s="9" customFormat="1" ht="22.5" customHeight="1">
      <c r="A19" s="6" t="s">
        <v>40</v>
      </c>
      <c r="B19" s="6">
        <v>17</v>
      </c>
      <c r="C19" s="10" t="s">
        <v>33</v>
      </c>
      <c r="D19" s="10">
        <v>0</v>
      </c>
      <c r="E19" s="10" t="s">
        <v>34</v>
      </c>
      <c r="F19" s="10">
        <v>3</v>
      </c>
      <c r="G19" s="18">
        <f>1.15*1.35*3</f>
        <v>4.6575</v>
      </c>
      <c r="H19" s="10" t="s">
        <v>35</v>
      </c>
    </row>
    <row r="20" spans="1:8" s="9" customFormat="1" ht="34.5" customHeight="1">
      <c r="A20" s="6" t="s">
        <v>40</v>
      </c>
      <c r="B20" s="6">
        <v>18</v>
      </c>
      <c r="C20" s="10" t="s">
        <v>36</v>
      </c>
      <c r="D20" s="7"/>
      <c r="E20" s="10" t="s">
        <v>37</v>
      </c>
      <c r="F20" s="10">
        <v>3</v>
      </c>
      <c r="G20" s="10">
        <f>3.58*2.05*6</f>
        <v>44.034</v>
      </c>
      <c r="H20" s="10" t="s">
        <v>32</v>
      </c>
    </row>
    <row r="21" spans="1:8" s="9" customFormat="1" ht="21" customHeight="1">
      <c r="A21" s="6" t="s">
        <v>43</v>
      </c>
      <c r="B21" s="6">
        <v>19</v>
      </c>
      <c r="C21" s="11" t="s">
        <v>49</v>
      </c>
      <c r="D21" s="7">
        <v>19</v>
      </c>
      <c r="E21" s="12" t="s">
        <v>50</v>
      </c>
      <c r="F21" s="12">
        <v>1</v>
      </c>
      <c r="G21" s="19">
        <f>5.95*2.05</f>
        <v>12.1975</v>
      </c>
      <c r="H21" s="6" t="s">
        <v>4</v>
      </c>
    </row>
    <row r="22" spans="1:8" s="9" customFormat="1" ht="21" customHeight="1">
      <c r="A22" s="6" t="s">
        <v>43</v>
      </c>
      <c r="B22" s="6">
        <v>20</v>
      </c>
      <c r="C22" s="11" t="s">
        <v>49</v>
      </c>
      <c r="D22" s="7">
        <v>19</v>
      </c>
      <c r="E22" s="12" t="s">
        <v>51</v>
      </c>
      <c r="F22" s="12">
        <v>1</v>
      </c>
      <c r="G22" s="19">
        <f>5.95*1.75</f>
        <v>10.4125</v>
      </c>
      <c r="H22" s="6" t="s">
        <v>4</v>
      </c>
    </row>
    <row r="23" spans="1:8" s="9" customFormat="1" ht="21" customHeight="1">
      <c r="A23" s="6" t="s">
        <v>57</v>
      </c>
      <c r="B23" s="6">
        <v>21</v>
      </c>
      <c r="C23" s="11" t="s">
        <v>58</v>
      </c>
      <c r="D23" s="7"/>
      <c r="E23" s="12"/>
      <c r="F23" s="7">
        <v>2</v>
      </c>
      <c r="G23" s="7"/>
      <c r="H23" s="11" t="s">
        <v>59</v>
      </c>
    </row>
    <row r="24" spans="1:8" s="9" customFormat="1" ht="21" customHeight="1">
      <c r="A24" s="6" t="s">
        <v>45</v>
      </c>
      <c r="B24" s="6">
        <v>22</v>
      </c>
      <c r="C24" s="13" t="s">
        <v>47</v>
      </c>
      <c r="D24" s="13"/>
      <c r="E24" s="13"/>
      <c r="F24" s="6">
        <v>19</v>
      </c>
      <c r="G24" s="13"/>
      <c r="H24" s="6" t="s">
        <v>52</v>
      </c>
    </row>
    <row r="25" spans="1:8" ht="21" customHeight="1">
      <c r="A25" s="2"/>
      <c r="B25" s="2"/>
      <c r="C25" s="2" t="s">
        <v>60</v>
      </c>
      <c r="D25" s="3" t="s">
        <v>53</v>
      </c>
      <c r="E25" s="3">
        <f>G3+G4+G11+G14+G15+G16+G17+G21+G22</f>
        <v>63.6085</v>
      </c>
      <c r="F25" s="15" t="s">
        <v>54</v>
      </c>
      <c r="G25" s="15"/>
      <c r="H25" s="2">
        <f>G5+G6+G7+G8+G9+G12+G13+G19</f>
        <v>19.3455</v>
      </c>
    </row>
    <row r="26" spans="1:8" s="4" customFormat="1" ht="21" customHeight="1">
      <c r="A26" s="2"/>
      <c r="B26" s="2"/>
      <c r="C26" s="2" t="s">
        <v>61</v>
      </c>
      <c r="D26" s="3" t="s">
        <v>53</v>
      </c>
      <c r="E26" s="3">
        <f>E25+G10+G18+G20</f>
        <v>245.4115</v>
      </c>
      <c r="F26" s="3"/>
      <c r="G26" s="3"/>
      <c r="H26" s="2"/>
    </row>
  </sheetData>
  <sheetProtection/>
  <mergeCells count="2">
    <mergeCell ref="A1:H1"/>
    <mergeCell ref="F25:G25"/>
  </mergeCells>
  <printOptions/>
  <pageMargins left="0.25" right="0.31" top="0.66" bottom="1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2019-09-27T07:03:51Z</cp:lastPrinted>
  <dcterms:created xsi:type="dcterms:W3CDTF">2019-09-17T01:25:49Z</dcterms:created>
  <dcterms:modified xsi:type="dcterms:W3CDTF">2019-09-27T07:03:59Z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